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nj\surfdrive2\TU Delft\Data repository\Ac chip paper\RaAc\"/>
    </mc:Choice>
  </mc:AlternateContent>
  <xr:revisionPtr revIDLastSave="0" documentId="8_{0B7DF3D0-6880-438B-BD0F-3881CA846285}" xr6:coauthVersionLast="47" xr6:coauthVersionMax="47" xr10:uidLastSave="{00000000-0000-0000-0000-000000000000}"/>
  <bookViews>
    <workbookView xWindow="-108" yWindow="-108" windowWidth="23256" windowHeight="12456" activeTab="2" xr2:uid="{F037908E-7A67-46CC-A09E-BE842C48D085}"/>
  </bookViews>
  <sheets>
    <sheet name="All results" sheetId="1" r:id="rId1"/>
    <sheet name="008819" sheetId="3" r:id="rId2"/>
    <sheet name="Ra data" sheetId="2" r:id="rId3"/>
  </sheets>
  <definedNames>
    <definedName name="ExternalData_1" localSheetId="1" hidden="1">'008819'!$A$1:$N$28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0" i="2" l="1"/>
  <c r="P20" i="2"/>
  <c r="Q14" i="2"/>
  <c r="P14" i="2"/>
  <c r="Q8" i="2"/>
  <c r="P8" i="2"/>
  <c r="O24" i="2"/>
  <c r="O22" i="2"/>
  <c r="O20" i="2"/>
  <c r="O18" i="2"/>
  <c r="O16" i="2"/>
  <c r="O14" i="2"/>
  <c r="O12" i="2"/>
  <c r="O10" i="2"/>
  <c r="O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8" i="2"/>
  <c r="P2" i="2"/>
  <c r="O4" i="2"/>
  <c r="O3" i="2"/>
  <c r="O2" i="2"/>
  <c r="M6" i="2"/>
  <c r="M4" i="2"/>
  <c r="M2" i="2"/>
  <c r="J21" i="1"/>
  <c r="I21" i="1"/>
  <c r="J20" i="1"/>
  <c r="I20" i="1"/>
  <c r="J19" i="1"/>
  <c r="I19" i="1"/>
  <c r="F20" i="1"/>
  <c r="F21" i="1"/>
  <c r="F19" i="1"/>
  <c r="E19" i="1"/>
  <c r="E21" i="1"/>
  <c r="E20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E6B7489-6DB8-4E59-859C-405A499DE8EE}" keepAlive="1" name="Query - 008819" description="Connection to the '008819' query in the workbook." type="5" refreshedVersion="8" background="1" saveData="1">
    <dbPr connection="Provider=Microsoft.Mashup.OleDb.1;Data Source=$Workbook$;Location=008819;Extended Properties=&quot;&quot;" command="SELECT * FROM [008819]"/>
  </connection>
</connections>
</file>

<file path=xl/sharedStrings.xml><?xml version="1.0" encoding="utf-8"?>
<sst xmlns="http://schemas.openxmlformats.org/spreadsheetml/2006/main" count="734" uniqueCount="162">
  <si>
    <t>0.1 M</t>
  </si>
  <si>
    <t>1 mM</t>
  </si>
  <si>
    <t>1 µM</t>
  </si>
  <si>
    <t>La</t>
  </si>
  <si>
    <t>Ba</t>
  </si>
  <si>
    <t>Ac</t>
  </si>
  <si>
    <t>Ra</t>
  </si>
  <si>
    <t>BEE</t>
  </si>
  <si>
    <t>Recovery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</si>
  <si>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</si>
  <si>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</si>
  <si>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</si>
  <si>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</si>
  <si>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</si>
  <si>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</si>
  <si>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</si>
  <si>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</si>
  <si>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</si>
  <si>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</si>
  <si>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</si>
  <si>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</si>
  <si>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</si>
  <si>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</si>
  <si>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</si>
  <si>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</si>
  <si>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</si>
  <si>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</si>
  <si>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</si>
  <si>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</si>
  <si>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</si>
  <si>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</si>
  <si>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</si>
  <si>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</si>
  <si>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Ra-223, 115-325 keV Counts</t>
  </si>
  <si>
    <t>Ra-223, 115-325 keV CPM</t>
  </si>
  <si>
    <t>Ra-223, 115-325 keV Error %</t>
  </si>
  <si>
    <t>Ra-223, 115-325 keV Info</t>
  </si>
  <si>
    <t>60</t>
  </si>
  <si>
    <t>Ra-223 + Rn-219</t>
  </si>
  <si>
    <t>2024-05-07 14:58:00</t>
  </si>
  <si>
    <t>0</t>
  </si>
  <si>
    <t>8819</t>
  </si>
  <si>
    <t>1</t>
  </si>
  <si>
    <t>180.06</t>
  </si>
  <si>
    <t/>
  </si>
  <si>
    <t>401189.12</t>
  </si>
  <si>
    <t>135761.1</t>
  </si>
  <si>
    <t>0.27</t>
  </si>
  <si>
    <t>2024-05-07 15:01:13</t>
  </si>
  <si>
    <t>2</t>
  </si>
  <si>
    <t>180.05</t>
  </si>
  <si>
    <t>60675.96</t>
  </si>
  <si>
    <t>20258.64</t>
  </si>
  <si>
    <t>0.7</t>
  </si>
  <si>
    <t>2024-05-07 15:04:27</t>
  </si>
  <si>
    <t>3</t>
  </si>
  <si>
    <t>418606.19</t>
  </si>
  <si>
    <t>141750.05</t>
  </si>
  <si>
    <t>2024-05-07 15:07:41</t>
  </si>
  <si>
    <t>4</t>
  </si>
  <si>
    <t>180.03</t>
  </si>
  <si>
    <t>65549.12</t>
  </si>
  <si>
    <t>21891.12</t>
  </si>
  <si>
    <t>0.68</t>
  </si>
  <si>
    <t>2024-05-07 15:10:55</t>
  </si>
  <si>
    <t>5</t>
  </si>
  <si>
    <t>428075.4</t>
  </si>
  <si>
    <t>144998.16</t>
  </si>
  <si>
    <t>0.26</t>
  </si>
  <si>
    <t>2024-05-07 15:14:09</t>
  </si>
  <si>
    <t>6</t>
  </si>
  <si>
    <t>60986.15</t>
  </si>
  <si>
    <t>20364.13</t>
  </si>
  <si>
    <t>2024-05-07 15:17:23</t>
  </si>
  <si>
    <t>7</t>
  </si>
  <si>
    <t>1069.17</t>
  </si>
  <si>
    <t>356.32</t>
  </si>
  <si>
    <t>5.3</t>
  </si>
  <si>
    <t>2024-05-07 15:20:36</t>
  </si>
  <si>
    <t>8</t>
  </si>
  <si>
    <t>34492.3</t>
  </si>
  <si>
    <t>11506.37</t>
  </si>
  <si>
    <t>0.93</t>
  </si>
  <si>
    <t>2024-05-07 15:23:50</t>
  </si>
  <si>
    <t>9</t>
  </si>
  <si>
    <t>783.78</t>
  </si>
  <si>
    <t>261.23</t>
  </si>
  <si>
    <t>6.19</t>
  </si>
  <si>
    <t>2024-05-07 15:27:04</t>
  </si>
  <si>
    <t>10</t>
  </si>
  <si>
    <t>180.04</t>
  </si>
  <si>
    <t>31236.42</t>
  </si>
  <si>
    <t>10420.07</t>
  </si>
  <si>
    <t>0.98</t>
  </si>
  <si>
    <t>2024-05-07 15:30:50</t>
  </si>
  <si>
    <t>815.43</t>
  </si>
  <si>
    <t>271.75</t>
  </si>
  <si>
    <t>6.07</t>
  </si>
  <si>
    <t>2024-05-07 15:34:04</t>
  </si>
  <si>
    <t>28161.35</t>
  </si>
  <si>
    <t>9393.95</t>
  </si>
  <si>
    <t>1.03</t>
  </si>
  <si>
    <t>2024-05-07 15:37:18</t>
  </si>
  <si>
    <t>23239.77</t>
  </si>
  <si>
    <t>7750.01</t>
  </si>
  <si>
    <t>1.14</t>
  </si>
  <si>
    <t>2024-05-07 15:40:32</t>
  </si>
  <si>
    <t>7899.84</t>
  </si>
  <si>
    <t>2633.38</t>
  </si>
  <si>
    <t>1.95</t>
  </si>
  <si>
    <t>2024-05-07 15:43:46</t>
  </si>
  <si>
    <t>19890.08</t>
  </si>
  <si>
    <t>6633.31</t>
  </si>
  <si>
    <t>1.23</t>
  </si>
  <si>
    <t>2024-05-07 15:46:59</t>
  </si>
  <si>
    <t>7102.18</t>
  </si>
  <si>
    <t>2367.13</t>
  </si>
  <si>
    <t>2.06</t>
  </si>
  <si>
    <t>2024-05-07 15:50:13</t>
  </si>
  <si>
    <t>18457.9</t>
  </si>
  <si>
    <t>6154.81</t>
  </si>
  <si>
    <t>1.27</t>
  </si>
  <si>
    <t>2024-05-07 15:53:27</t>
  </si>
  <si>
    <t>6038.22</t>
  </si>
  <si>
    <t>2012.44</t>
  </si>
  <si>
    <t>2.23</t>
  </si>
  <si>
    <t>2024-05-07 15:56:41</t>
  </si>
  <si>
    <t>23048.02</t>
  </si>
  <si>
    <t>7687.15</t>
  </si>
  <si>
    <t>2024-05-07 15:59:55</t>
  </si>
  <si>
    <t>212.54</t>
  </si>
  <si>
    <t>70.83</t>
  </si>
  <si>
    <t>11.88</t>
  </si>
  <si>
    <t>2024-05-07 16:03:32</t>
  </si>
  <si>
    <t>20133.52</t>
  </si>
  <si>
    <t>6713.91</t>
  </si>
  <si>
    <t>1.22</t>
  </si>
  <si>
    <t>2024-05-07 16:06:46</t>
  </si>
  <si>
    <t>178.78</t>
  </si>
  <si>
    <t>59.58</t>
  </si>
  <si>
    <t>12.96</t>
  </si>
  <si>
    <t>2024-05-07 16:10:00</t>
  </si>
  <si>
    <t>18245.66</t>
  </si>
  <si>
    <t>6083.96</t>
  </si>
  <si>
    <t>1.28</t>
  </si>
  <si>
    <t>2024-05-07 16:13:14</t>
  </si>
  <si>
    <t>221.77</t>
  </si>
  <si>
    <t>73.91</t>
  </si>
  <si>
    <t>11.63</t>
  </si>
  <si>
    <t>2024-05-07 16:16:28</t>
  </si>
  <si>
    <t>173.54</t>
  </si>
  <si>
    <t>57.83</t>
  </si>
  <si>
    <t>13.15</t>
  </si>
  <si>
    <t>2024-05-07 16:19:42</t>
  </si>
  <si>
    <t>210.56</t>
  </si>
  <si>
    <t>70.17</t>
  </si>
  <si>
    <t>11.94</t>
  </si>
  <si>
    <t>start counts</t>
  </si>
  <si>
    <t>0.5ml</t>
  </si>
  <si>
    <t>MQ</t>
  </si>
  <si>
    <t>0.01 M HCl</t>
  </si>
  <si>
    <t>0.1 M HCl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</si>
</sst>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9" tint="0.39997558519241921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theme="7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Standard" xfId="0" builtinId="0"/>
  </cellStyles>
  <dxfs count="1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E6F69848-1B2F-4FBE-8B64-2AF904A4E6AA}" autoFormatId="16" applyNumberFormats="0" applyBorderFormats="0" applyFontFormats="0" applyPatternFormats="0" applyAlignmentFormats="0" applyWidthHeightFormats="0">
  <queryTableRefresh nextId="15">
    <queryTableFields count="14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E1BD18B-A1A8-4D9B-A94E-4C08EE9F933E}" name="_008819" displayName="_008819" ref="A1:N28" tableType="queryTable" totalsRowShown="0">
  <autoFilter ref="A1:N28" xr:uid="{AE1BD18B-A1A8-4D9B-A94E-4C08EE9F933E}"/>
  <tableColumns count="14">
    <tableColumn id="1" xr3:uid="{BD8585D9-38FB-47A0-B962-BBD3CBDA03B9}" uniqueName="1" name="Column1" queryTableFieldId="1" dataDxfId="13"/>
    <tableColumn id="2" xr3:uid="{179DF2E7-C010-421C-BAB4-2AD4646762BE}" uniqueName="2" name="Column2" queryTableFieldId="2" dataDxfId="12"/>
    <tableColumn id="3" xr3:uid="{0BFA99E8-E555-4804-B06F-E9BD03C8B0F5}" uniqueName="3" name="Column3" queryTableFieldId="3" dataDxfId="11"/>
    <tableColumn id="4" xr3:uid="{63010116-2BB7-4D08-A54A-41873352EAD5}" uniqueName="4" name="Column4" queryTableFieldId="4" dataDxfId="10"/>
    <tableColumn id="5" xr3:uid="{48A32A2B-26A8-4E45-A773-D8BFD4984A10}" uniqueName="5" name="Column5" queryTableFieldId="5" dataDxfId="9"/>
    <tableColumn id="6" xr3:uid="{EF280E90-5B36-424A-9C3B-3E016ECF68F7}" uniqueName="6" name="Column6" queryTableFieldId="6" dataDxfId="8"/>
    <tableColumn id="7" xr3:uid="{B8BD287A-1F51-4E89-ACB3-BC6686F7BF26}" uniqueName="7" name="Column7" queryTableFieldId="7" dataDxfId="7"/>
    <tableColumn id="8" xr3:uid="{9BA70F80-63F1-43E6-9614-FFCA79727A31}" uniqueName="8" name="Column8" queryTableFieldId="8" dataDxfId="6"/>
    <tableColumn id="9" xr3:uid="{2CB0C2A4-93B8-4694-B40E-553DEFF99902}" uniqueName="9" name="Column9" queryTableFieldId="9" dataDxfId="5"/>
    <tableColumn id="10" xr3:uid="{8A99059C-03A0-4691-BBC4-7E399FED8B05}" uniqueName="10" name="Column10" queryTableFieldId="10" dataDxfId="4"/>
    <tableColumn id="11" xr3:uid="{A66A0815-FB1C-4422-AD78-13DC9C9E6F74}" uniqueName="11" name="Column11" queryTableFieldId="11" dataDxfId="3"/>
    <tableColumn id="12" xr3:uid="{E533A016-7F00-43F7-AF02-A057994F1E28}" uniqueName="12" name="Column12" queryTableFieldId="12" dataDxfId="2"/>
    <tableColumn id="13" xr3:uid="{89DFBC05-F6E0-4B2B-AB27-8D4AA5775D50}" uniqueName="13" name="Column13" queryTableFieldId="13" dataDxfId="1"/>
    <tableColumn id="14" xr3:uid="{0567B666-13B0-4434-BEBD-48338D5CDC1F}" uniqueName="14" name="Column14" queryTableFieldId="14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FF9F9-E4A5-4405-AD4E-E77E1E9BB459}">
  <dimension ref="D5:L21"/>
  <sheetViews>
    <sheetView workbookViewId="0">
      <selection activeCell="D35" sqref="D35"/>
    </sheetView>
  </sheetViews>
  <sheetFormatPr baseColWidth="10" defaultColWidth="8.88671875" defaultRowHeight="14.4" x14ac:dyDescent="0.3"/>
  <sheetData>
    <row r="5" spans="4:12" x14ac:dyDescent="0.3">
      <c r="E5" t="s">
        <v>3</v>
      </c>
      <c r="G5" t="s">
        <v>4</v>
      </c>
      <c r="I5" t="s">
        <v>5</v>
      </c>
      <c r="K5" t="s">
        <v>6</v>
      </c>
    </row>
    <row r="6" spans="4:12" x14ac:dyDescent="0.3">
      <c r="D6" t="s">
        <v>0</v>
      </c>
      <c r="E6">
        <v>99.237009999999998</v>
      </c>
      <c r="F6">
        <v>3.4290000000000001E-2</v>
      </c>
      <c r="G6">
        <v>0.28416000000000002</v>
      </c>
      <c r="H6">
        <v>3.2399999999999998E-2</v>
      </c>
      <c r="I6">
        <v>98.762600000000006</v>
      </c>
      <c r="J6">
        <v>0.22833999999999999</v>
      </c>
      <c r="K6">
        <v>0.28999999999999998</v>
      </c>
      <c r="L6">
        <v>0.03</v>
      </c>
    </row>
    <row r="7" spans="4:12" x14ac:dyDescent="0.3">
      <c r="D7" t="s">
        <v>1</v>
      </c>
      <c r="E7">
        <v>99.673500000000004</v>
      </c>
      <c r="F7">
        <v>5.7200000000000001E-2</v>
      </c>
      <c r="G7">
        <v>1.4666699999999999</v>
      </c>
      <c r="H7">
        <v>7.1230000000000002E-2</v>
      </c>
      <c r="I7">
        <v>99.400790000000001</v>
      </c>
      <c r="J7">
        <v>7.8270000000000006E-2</v>
      </c>
      <c r="K7">
        <v>0.21199999999999999</v>
      </c>
      <c r="L7">
        <v>3.0000000000000001E-3</v>
      </c>
    </row>
    <row r="8" spans="4:12" x14ac:dyDescent="0.3">
      <c r="D8" t="s">
        <v>2</v>
      </c>
      <c r="E8">
        <v>99.807169999999999</v>
      </c>
      <c r="F8">
        <v>5.8180000000000003E-2</v>
      </c>
      <c r="G8">
        <v>1.64273</v>
      </c>
      <c r="H8">
        <v>0.12755</v>
      </c>
      <c r="I8">
        <v>98.71</v>
      </c>
      <c r="J8">
        <v>0.15</v>
      </c>
      <c r="K8">
        <v>0.21</v>
      </c>
      <c r="L8">
        <v>0.01</v>
      </c>
    </row>
    <row r="11" spans="4:12" x14ac:dyDescent="0.3">
      <c r="D11" t="s">
        <v>7</v>
      </c>
      <c r="E11" t="s">
        <v>3</v>
      </c>
      <c r="G11" t="s">
        <v>4</v>
      </c>
      <c r="I11" t="s">
        <v>5</v>
      </c>
      <c r="K11" t="s">
        <v>6</v>
      </c>
    </row>
    <row r="13" spans="4:12" x14ac:dyDescent="0.3">
      <c r="D13">
        <v>0</v>
      </c>
      <c r="E13">
        <v>9.332E-2</v>
      </c>
      <c r="F13">
        <v>5.466E-2</v>
      </c>
      <c r="I13">
        <v>1.0298099999999999</v>
      </c>
      <c r="J13">
        <v>0.11308</v>
      </c>
    </row>
    <row r="14" spans="4:12" x14ac:dyDescent="0.3">
      <c r="D14">
        <v>0.01</v>
      </c>
      <c r="E14">
        <v>17.40577</v>
      </c>
      <c r="F14">
        <v>1.0869200000000001</v>
      </c>
      <c r="I14">
        <v>56.921080000000003</v>
      </c>
      <c r="J14">
        <v>3.3070000000000002E-2</v>
      </c>
    </row>
    <row r="15" spans="4:12" x14ac:dyDescent="0.3">
      <c r="D15">
        <v>0.1</v>
      </c>
      <c r="E15">
        <v>99.735919999999993</v>
      </c>
      <c r="F15">
        <v>4.0710000000000003E-2</v>
      </c>
      <c r="I15">
        <v>99.175799999999995</v>
      </c>
      <c r="J15">
        <v>9.4399999999999998E-2</v>
      </c>
    </row>
    <row r="18" spans="4:10" x14ac:dyDescent="0.3">
      <c r="D18" t="s">
        <v>8</v>
      </c>
    </row>
    <row r="19" spans="4:10" x14ac:dyDescent="0.3">
      <c r="E19">
        <f>E6*(E13/100)</f>
        <v>9.2607977731999996E-2</v>
      </c>
      <c r="F19">
        <f>F13*1.1</f>
        <v>6.0126000000000006E-2</v>
      </c>
      <c r="I19">
        <f>I6*(I13/100)</f>
        <v>1.0170671310599999</v>
      </c>
      <c r="J19">
        <f>J13*1.1</f>
        <v>0.12438800000000001</v>
      </c>
    </row>
    <row r="20" spans="4:10" x14ac:dyDescent="0.3">
      <c r="E20">
        <f>E7*(E14/100)</f>
        <v>17.348940160950001</v>
      </c>
      <c r="F20">
        <f t="shared" ref="F20:F21" si="0">F14*1.1</f>
        <v>1.1956120000000001</v>
      </c>
      <c r="I20">
        <f>I7*(I14/100)</f>
        <v>56.580003196532004</v>
      </c>
      <c r="J20">
        <f t="shared" ref="J20:J21" si="1">J14*1.1</f>
        <v>3.6377000000000007E-2</v>
      </c>
    </row>
    <row r="21" spans="4:10" x14ac:dyDescent="0.3">
      <c r="E21">
        <f>E8*(E15/100)</f>
        <v>99.543599225463993</v>
      </c>
      <c r="F21">
        <f t="shared" si="0"/>
        <v>4.4781000000000008E-2</v>
      </c>
      <c r="I21">
        <f>I8*(I15/100)</f>
        <v>97.896432179999991</v>
      </c>
      <c r="J21">
        <f t="shared" si="1"/>
        <v>0.10384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E1C67-870A-4E44-BB82-F60C29830ACF}">
  <dimension ref="A1:N28"/>
  <sheetViews>
    <sheetView topLeftCell="C1" workbookViewId="0">
      <selection activeCell="A2" sqref="A2:L28"/>
    </sheetView>
  </sheetViews>
  <sheetFormatPr baseColWidth="10" defaultColWidth="8.88671875" defaultRowHeight="14.4" x14ac:dyDescent="0.3"/>
  <cols>
    <col min="1" max="1" width="11.109375" bestFit="1" customWidth="1"/>
    <col min="2" max="2" width="14.88671875" bestFit="1" customWidth="1"/>
    <col min="3" max="3" width="24.6640625" bestFit="1" customWidth="1"/>
    <col min="4" max="4" width="17.44140625" bestFit="1" customWidth="1"/>
    <col min="5" max="9" width="11.109375" bestFit="1" customWidth="1"/>
    <col min="10" max="10" width="12.33203125" bestFit="1" customWidth="1"/>
    <col min="11" max="11" width="25.5546875" bestFit="1" customWidth="1"/>
    <col min="12" max="12" width="23.33203125" bestFit="1" customWidth="1"/>
    <col min="13" max="13" width="25.6640625" bestFit="1" customWidth="1"/>
    <col min="14" max="14" width="22.88671875" bestFit="1" customWidth="1"/>
  </cols>
  <sheetData>
    <row r="1" spans="1:14" x14ac:dyDescent="0.3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</row>
    <row r="2" spans="1:14" x14ac:dyDescent="0.3">
      <c r="A2" t="s">
        <v>23</v>
      </c>
      <c r="B2" t="s">
        <v>24</v>
      </c>
      <c r="C2" t="s">
        <v>25</v>
      </c>
      <c r="D2" t="s">
        <v>26</v>
      </c>
      <c r="E2" t="s">
        <v>27</v>
      </c>
      <c r="F2" t="s">
        <v>28</v>
      </c>
      <c r="G2" t="s">
        <v>29</v>
      </c>
      <c r="H2" t="s">
        <v>30</v>
      </c>
      <c r="I2" t="s">
        <v>31</v>
      </c>
      <c r="J2" t="s">
        <v>32</v>
      </c>
      <c r="K2" t="s">
        <v>33</v>
      </c>
      <c r="L2" t="s">
        <v>34</v>
      </c>
      <c r="M2" t="s">
        <v>35</v>
      </c>
      <c r="N2" t="s">
        <v>36</v>
      </c>
    </row>
    <row r="3" spans="1:14" x14ac:dyDescent="0.3">
      <c r="A3" t="s">
        <v>37</v>
      </c>
      <c r="B3" t="s">
        <v>38</v>
      </c>
      <c r="C3" t="s">
        <v>39</v>
      </c>
      <c r="D3" t="s">
        <v>40</v>
      </c>
      <c r="E3" t="s">
        <v>41</v>
      </c>
      <c r="F3" t="s">
        <v>42</v>
      </c>
      <c r="G3" t="s">
        <v>42</v>
      </c>
      <c r="H3" t="s">
        <v>42</v>
      </c>
      <c r="I3" t="s">
        <v>43</v>
      </c>
      <c r="J3" t="s">
        <v>44</v>
      </c>
      <c r="K3" t="s">
        <v>45</v>
      </c>
      <c r="L3" t="s">
        <v>46</v>
      </c>
      <c r="M3" t="s">
        <v>47</v>
      </c>
      <c r="N3" t="s">
        <v>44</v>
      </c>
    </row>
    <row r="4" spans="1:14" x14ac:dyDescent="0.3">
      <c r="A4" t="s">
        <v>37</v>
      </c>
      <c r="B4" t="s">
        <v>38</v>
      </c>
      <c r="C4" t="s">
        <v>48</v>
      </c>
      <c r="D4" t="s">
        <v>40</v>
      </c>
      <c r="E4" t="s">
        <v>41</v>
      </c>
      <c r="F4" t="s">
        <v>42</v>
      </c>
      <c r="G4" t="s">
        <v>42</v>
      </c>
      <c r="H4" t="s">
        <v>49</v>
      </c>
      <c r="I4" t="s">
        <v>50</v>
      </c>
      <c r="J4" t="s">
        <v>44</v>
      </c>
      <c r="K4" t="s">
        <v>51</v>
      </c>
      <c r="L4" t="s">
        <v>52</v>
      </c>
      <c r="M4" t="s">
        <v>53</v>
      </c>
      <c r="N4" t="s">
        <v>44</v>
      </c>
    </row>
    <row r="5" spans="1:14" x14ac:dyDescent="0.3">
      <c r="A5" t="s">
        <v>37</v>
      </c>
      <c r="B5" t="s">
        <v>38</v>
      </c>
      <c r="C5" t="s">
        <v>54</v>
      </c>
      <c r="D5" t="s">
        <v>40</v>
      </c>
      <c r="E5" t="s">
        <v>41</v>
      </c>
      <c r="F5" t="s">
        <v>42</v>
      </c>
      <c r="G5" t="s">
        <v>42</v>
      </c>
      <c r="H5" t="s">
        <v>55</v>
      </c>
      <c r="I5" t="s">
        <v>50</v>
      </c>
      <c r="J5" t="s">
        <v>44</v>
      </c>
      <c r="K5" t="s">
        <v>56</v>
      </c>
      <c r="L5" t="s">
        <v>57</v>
      </c>
      <c r="M5" t="s">
        <v>47</v>
      </c>
      <c r="N5" t="s">
        <v>44</v>
      </c>
    </row>
    <row r="6" spans="1:14" x14ac:dyDescent="0.3">
      <c r="A6" t="s">
        <v>37</v>
      </c>
      <c r="B6" t="s">
        <v>38</v>
      </c>
      <c r="C6" t="s">
        <v>58</v>
      </c>
      <c r="D6" t="s">
        <v>40</v>
      </c>
      <c r="E6" t="s">
        <v>41</v>
      </c>
      <c r="F6" t="s">
        <v>42</v>
      </c>
      <c r="G6" t="s">
        <v>42</v>
      </c>
      <c r="H6" t="s">
        <v>59</v>
      </c>
      <c r="I6" t="s">
        <v>60</v>
      </c>
      <c r="J6" t="s">
        <v>44</v>
      </c>
      <c r="K6" t="s">
        <v>61</v>
      </c>
      <c r="L6" t="s">
        <v>62</v>
      </c>
      <c r="M6" t="s">
        <v>63</v>
      </c>
      <c r="N6" t="s">
        <v>44</v>
      </c>
    </row>
    <row r="7" spans="1:14" x14ac:dyDescent="0.3">
      <c r="A7" t="s">
        <v>37</v>
      </c>
      <c r="B7" t="s">
        <v>38</v>
      </c>
      <c r="C7" t="s">
        <v>64</v>
      </c>
      <c r="D7" t="s">
        <v>40</v>
      </c>
      <c r="E7" t="s">
        <v>41</v>
      </c>
      <c r="F7" t="s">
        <v>42</v>
      </c>
      <c r="G7" t="s">
        <v>42</v>
      </c>
      <c r="H7" t="s">
        <v>65</v>
      </c>
      <c r="I7" t="s">
        <v>50</v>
      </c>
      <c r="J7" t="s">
        <v>44</v>
      </c>
      <c r="K7" t="s">
        <v>66</v>
      </c>
      <c r="L7" t="s">
        <v>67</v>
      </c>
      <c r="M7" t="s">
        <v>68</v>
      </c>
      <c r="N7" t="s">
        <v>44</v>
      </c>
    </row>
    <row r="8" spans="1:14" x14ac:dyDescent="0.3">
      <c r="A8" t="s">
        <v>37</v>
      </c>
      <c r="B8" t="s">
        <v>38</v>
      </c>
      <c r="C8" t="s">
        <v>69</v>
      </c>
      <c r="D8" t="s">
        <v>40</v>
      </c>
      <c r="E8" t="s">
        <v>41</v>
      </c>
      <c r="F8" t="s">
        <v>42</v>
      </c>
      <c r="G8" t="s">
        <v>42</v>
      </c>
      <c r="H8" t="s">
        <v>70</v>
      </c>
      <c r="I8" t="s">
        <v>60</v>
      </c>
      <c r="J8" t="s">
        <v>44</v>
      </c>
      <c r="K8" t="s">
        <v>71</v>
      </c>
      <c r="L8" t="s">
        <v>72</v>
      </c>
      <c r="M8" t="s">
        <v>53</v>
      </c>
      <c r="N8" t="s">
        <v>44</v>
      </c>
    </row>
    <row r="9" spans="1:14" x14ac:dyDescent="0.3">
      <c r="A9" t="s">
        <v>37</v>
      </c>
      <c r="B9" t="s">
        <v>38</v>
      </c>
      <c r="C9" t="s">
        <v>73</v>
      </c>
      <c r="D9" t="s">
        <v>40</v>
      </c>
      <c r="E9" t="s">
        <v>41</v>
      </c>
      <c r="F9" t="s">
        <v>42</v>
      </c>
      <c r="G9" t="s">
        <v>42</v>
      </c>
      <c r="H9" t="s">
        <v>74</v>
      </c>
      <c r="I9" t="s">
        <v>50</v>
      </c>
      <c r="J9" t="s">
        <v>44</v>
      </c>
      <c r="K9" t="s">
        <v>75</v>
      </c>
      <c r="L9" t="s">
        <v>76</v>
      </c>
      <c r="M9" t="s">
        <v>77</v>
      </c>
      <c r="N9" t="s">
        <v>44</v>
      </c>
    </row>
    <row r="10" spans="1:14" x14ac:dyDescent="0.3">
      <c r="A10" t="s">
        <v>37</v>
      </c>
      <c r="B10" t="s">
        <v>38</v>
      </c>
      <c r="C10" t="s">
        <v>78</v>
      </c>
      <c r="D10" t="s">
        <v>40</v>
      </c>
      <c r="E10" t="s">
        <v>41</v>
      </c>
      <c r="F10" t="s">
        <v>42</v>
      </c>
      <c r="G10" t="s">
        <v>42</v>
      </c>
      <c r="H10" t="s">
        <v>79</v>
      </c>
      <c r="I10" t="s">
        <v>43</v>
      </c>
      <c r="J10" t="s">
        <v>44</v>
      </c>
      <c r="K10" t="s">
        <v>80</v>
      </c>
      <c r="L10" t="s">
        <v>81</v>
      </c>
      <c r="M10" t="s">
        <v>82</v>
      </c>
      <c r="N10" t="s">
        <v>44</v>
      </c>
    </row>
    <row r="11" spans="1:14" x14ac:dyDescent="0.3">
      <c r="A11" t="s">
        <v>37</v>
      </c>
      <c r="B11" t="s">
        <v>38</v>
      </c>
      <c r="C11" t="s">
        <v>83</v>
      </c>
      <c r="D11" t="s">
        <v>40</v>
      </c>
      <c r="E11" t="s">
        <v>41</v>
      </c>
      <c r="F11" t="s">
        <v>42</v>
      </c>
      <c r="G11" t="s">
        <v>42</v>
      </c>
      <c r="H11" t="s">
        <v>84</v>
      </c>
      <c r="I11" t="s">
        <v>60</v>
      </c>
      <c r="J11" t="s">
        <v>44</v>
      </c>
      <c r="K11" t="s">
        <v>85</v>
      </c>
      <c r="L11" t="s">
        <v>86</v>
      </c>
      <c r="M11" t="s">
        <v>87</v>
      </c>
      <c r="N11" t="s">
        <v>44</v>
      </c>
    </row>
    <row r="12" spans="1:14" x14ac:dyDescent="0.3">
      <c r="A12" t="s">
        <v>37</v>
      </c>
      <c r="B12" t="s">
        <v>38</v>
      </c>
      <c r="C12" t="s">
        <v>88</v>
      </c>
      <c r="D12" t="s">
        <v>40</v>
      </c>
      <c r="E12" t="s">
        <v>41</v>
      </c>
      <c r="F12" t="s">
        <v>42</v>
      </c>
      <c r="G12" t="s">
        <v>42</v>
      </c>
      <c r="H12" t="s">
        <v>89</v>
      </c>
      <c r="I12" t="s">
        <v>90</v>
      </c>
      <c r="J12" t="s">
        <v>44</v>
      </c>
      <c r="K12" t="s">
        <v>91</v>
      </c>
      <c r="L12" t="s">
        <v>92</v>
      </c>
      <c r="M12" t="s">
        <v>93</v>
      </c>
      <c r="N12" t="s">
        <v>44</v>
      </c>
    </row>
    <row r="13" spans="1:14" x14ac:dyDescent="0.3">
      <c r="A13" t="s">
        <v>37</v>
      </c>
      <c r="B13" t="s">
        <v>38</v>
      </c>
      <c r="C13" t="s">
        <v>94</v>
      </c>
      <c r="D13" t="s">
        <v>40</v>
      </c>
      <c r="E13" t="s">
        <v>41</v>
      </c>
      <c r="F13" t="s">
        <v>49</v>
      </c>
      <c r="G13" t="s">
        <v>42</v>
      </c>
      <c r="H13" t="s">
        <v>42</v>
      </c>
      <c r="I13" t="s">
        <v>50</v>
      </c>
      <c r="J13" t="s">
        <v>44</v>
      </c>
      <c r="K13" t="s">
        <v>95</v>
      </c>
      <c r="L13" t="s">
        <v>96</v>
      </c>
      <c r="M13" t="s">
        <v>97</v>
      </c>
      <c r="N13" t="s">
        <v>44</v>
      </c>
    </row>
    <row r="14" spans="1:14" x14ac:dyDescent="0.3">
      <c r="A14" t="s">
        <v>37</v>
      </c>
      <c r="B14" t="s">
        <v>38</v>
      </c>
      <c r="C14" t="s">
        <v>98</v>
      </c>
      <c r="D14" t="s">
        <v>40</v>
      </c>
      <c r="E14" t="s">
        <v>41</v>
      </c>
      <c r="F14" t="s">
        <v>49</v>
      </c>
      <c r="G14" t="s">
        <v>42</v>
      </c>
      <c r="H14" t="s">
        <v>49</v>
      </c>
      <c r="I14" t="s">
        <v>60</v>
      </c>
      <c r="J14" t="s">
        <v>44</v>
      </c>
      <c r="K14" t="s">
        <v>99</v>
      </c>
      <c r="L14" t="s">
        <v>100</v>
      </c>
      <c r="M14" t="s">
        <v>101</v>
      </c>
      <c r="N14" t="s">
        <v>44</v>
      </c>
    </row>
    <row r="15" spans="1:14" x14ac:dyDescent="0.3">
      <c r="A15" t="s">
        <v>37</v>
      </c>
      <c r="B15" t="s">
        <v>38</v>
      </c>
      <c r="C15" t="s">
        <v>102</v>
      </c>
      <c r="D15" t="s">
        <v>40</v>
      </c>
      <c r="E15" t="s">
        <v>41</v>
      </c>
      <c r="F15" t="s">
        <v>49</v>
      </c>
      <c r="G15" t="s">
        <v>42</v>
      </c>
      <c r="H15" t="s">
        <v>55</v>
      </c>
      <c r="I15" t="s">
        <v>43</v>
      </c>
      <c r="J15" t="s">
        <v>44</v>
      </c>
      <c r="K15" t="s">
        <v>103</v>
      </c>
      <c r="L15" t="s">
        <v>104</v>
      </c>
      <c r="M15" t="s">
        <v>105</v>
      </c>
      <c r="N15" t="s">
        <v>44</v>
      </c>
    </row>
    <row r="16" spans="1:14" x14ac:dyDescent="0.3">
      <c r="A16" t="s">
        <v>37</v>
      </c>
      <c r="B16" t="s">
        <v>38</v>
      </c>
      <c r="C16" t="s">
        <v>106</v>
      </c>
      <c r="D16" t="s">
        <v>40</v>
      </c>
      <c r="E16" t="s">
        <v>41</v>
      </c>
      <c r="F16" t="s">
        <v>49</v>
      </c>
      <c r="G16" t="s">
        <v>42</v>
      </c>
      <c r="H16" t="s">
        <v>59</v>
      </c>
      <c r="I16" t="s">
        <v>90</v>
      </c>
      <c r="J16" t="s">
        <v>44</v>
      </c>
      <c r="K16" t="s">
        <v>107</v>
      </c>
      <c r="L16" t="s">
        <v>108</v>
      </c>
      <c r="M16" t="s">
        <v>109</v>
      </c>
      <c r="N16" t="s">
        <v>44</v>
      </c>
    </row>
    <row r="17" spans="1:14" x14ac:dyDescent="0.3">
      <c r="A17" t="s">
        <v>37</v>
      </c>
      <c r="B17" t="s">
        <v>38</v>
      </c>
      <c r="C17" t="s">
        <v>110</v>
      </c>
      <c r="D17" t="s">
        <v>40</v>
      </c>
      <c r="E17" t="s">
        <v>41</v>
      </c>
      <c r="F17" t="s">
        <v>49</v>
      </c>
      <c r="G17" t="s">
        <v>42</v>
      </c>
      <c r="H17" t="s">
        <v>65</v>
      </c>
      <c r="I17" t="s">
        <v>60</v>
      </c>
      <c r="J17" t="s">
        <v>44</v>
      </c>
      <c r="K17" t="s">
        <v>111</v>
      </c>
      <c r="L17" t="s">
        <v>112</v>
      </c>
      <c r="M17" t="s">
        <v>113</v>
      </c>
      <c r="N17" t="s">
        <v>44</v>
      </c>
    </row>
    <row r="18" spans="1:14" x14ac:dyDescent="0.3">
      <c r="A18" t="s">
        <v>37</v>
      </c>
      <c r="B18" t="s">
        <v>38</v>
      </c>
      <c r="C18" t="s">
        <v>114</v>
      </c>
      <c r="D18" t="s">
        <v>40</v>
      </c>
      <c r="E18" t="s">
        <v>41</v>
      </c>
      <c r="F18" t="s">
        <v>49</v>
      </c>
      <c r="G18" t="s">
        <v>42</v>
      </c>
      <c r="H18" t="s">
        <v>70</v>
      </c>
      <c r="I18" t="s">
        <v>43</v>
      </c>
      <c r="J18" t="s">
        <v>44</v>
      </c>
      <c r="K18" t="s">
        <v>115</v>
      </c>
      <c r="L18" t="s">
        <v>116</v>
      </c>
      <c r="M18" t="s">
        <v>117</v>
      </c>
      <c r="N18" t="s">
        <v>44</v>
      </c>
    </row>
    <row r="19" spans="1:14" x14ac:dyDescent="0.3">
      <c r="A19" t="s">
        <v>37</v>
      </c>
      <c r="B19" t="s">
        <v>38</v>
      </c>
      <c r="C19" t="s">
        <v>118</v>
      </c>
      <c r="D19" t="s">
        <v>40</v>
      </c>
      <c r="E19" t="s">
        <v>41</v>
      </c>
      <c r="F19" t="s">
        <v>49</v>
      </c>
      <c r="G19" t="s">
        <v>42</v>
      </c>
      <c r="H19" t="s">
        <v>74</v>
      </c>
      <c r="I19" t="s">
        <v>50</v>
      </c>
      <c r="J19" t="s">
        <v>44</v>
      </c>
      <c r="K19" t="s">
        <v>119</v>
      </c>
      <c r="L19" t="s">
        <v>120</v>
      </c>
      <c r="M19" t="s">
        <v>121</v>
      </c>
      <c r="N19" t="s">
        <v>44</v>
      </c>
    </row>
    <row r="20" spans="1:14" x14ac:dyDescent="0.3">
      <c r="A20" t="s">
        <v>37</v>
      </c>
      <c r="B20" t="s">
        <v>38</v>
      </c>
      <c r="C20" t="s">
        <v>122</v>
      </c>
      <c r="D20" t="s">
        <v>40</v>
      </c>
      <c r="E20" t="s">
        <v>41</v>
      </c>
      <c r="F20" t="s">
        <v>49</v>
      </c>
      <c r="G20" t="s">
        <v>42</v>
      </c>
      <c r="H20" t="s">
        <v>79</v>
      </c>
      <c r="I20" t="s">
        <v>43</v>
      </c>
      <c r="J20" t="s">
        <v>44</v>
      </c>
      <c r="K20" t="s">
        <v>123</v>
      </c>
      <c r="L20" t="s">
        <v>124</v>
      </c>
      <c r="M20" t="s">
        <v>125</v>
      </c>
      <c r="N20" t="s">
        <v>44</v>
      </c>
    </row>
    <row r="21" spans="1:14" x14ac:dyDescent="0.3">
      <c r="A21" t="s">
        <v>37</v>
      </c>
      <c r="B21" t="s">
        <v>38</v>
      </c>
      <c r="C21" t="s">
        <v>126</v>
      </c>
      <c r="D21" t="s">
        <v>40</v>
      </c>
      <c r="E21" t="s">
        <v>41</v>
      </c>
      <c r="F21" t="s">
        <v>49</v>
      </c>
      <c r="G21" t="s">
        <v>42</v>
      </c>
      <c r="H21" t="s">
        <v>84</v>
      </c>
      <c r="I21" t="s">
        <v>60</v>
      </c>
      <c r="J21" t="s">
        <v>44</v>
      </c>
      <c r="K21" t="s">
        <v>127</v>
      </c>
      <c r="L21" t="s">
        <v>128</v>
      </c>
      <c r="M21" t="s">
        <v>105</v>
      </c>
      <c r="N21" t="s">
        <v>44</v>
      </c>
    </row>
    <row r="22" spans="1:14" x14ac:dyDescent="0.3">
      <c r="A22" t="s">
        <v>37</v>
      </c>
      <c r="B22" t="s">
        <v>38</v>
      </c>
      <c r="C22" t="s">
        <v>129</v>
      </c>
      <c r="D22" t="s">
        <v>40</v>
      </c>
      <c r="E22" t="s">
        <v>41</v>
      </c>
      <c r="F22" t="s">
        <v>49</v>
      </c>
      <c r="G22" t="s">
        <v>42</v>
      </c>
      <c r="H22" t="s">
        <v>89</v>
      </c>
      <c r="I22" t="s">
        <v>50</v>
      </c>
      <c r="J22" t="s">
        <v>44</v>
      </c>
      <c r="K22" t="s">
        <v>130</v>
      </c>
      <c r="L22" t="s">
        <v>131</v>
      </c>
      <c r="M22" t="s">
        <v>132</v>
      </c>
      <c r="N22" t="s">
        <v>44</v>
      </c>
    </row>
    <row r="23" spans="1:14" x14ac:dyDescent="0.3">
      <c r="A23" t="s">
        <v>37</v>
      </c>
      <c r="B23" t="s">
        <v>38</v>
      </c>
      <c r="C23" t="s">
        <v>133</v>
      </c>
      <c r="D23" t="s">
        <v>40</v>
      </c>
      <c r="E23" t="s">
        <v>41</v>
      </c>
      <c r="F23" t="s">
        <v>55</v>
      </c>
      <c r="G23" t="s">
        <v>42</v>
      </c>
      <c r="H23" t="s">
        <v>42</v>
      </c>
      <c r="I23" t="s">
        <v>50</v>
      </c>
      <c r="J23" t="s">
        <v>44</v>
      </c>
      <c r="K23" t="s">
        <v>134</v>
      </c>
      <c r="L23" t="s">
        <v>135</v>
      </c>
      <c r="M23" t="s">
        <v>136</v>
      </c>
      <c r="N23" t="s">
        <v>44</v>
      </c>
    </row>
    <row r="24" spans="1:14" x14ac:dyDescent="0.3">
      <c r="A24" t="s">
        <v>37</v>
      </c>
      <c r="B24" t="s">
        <v>38</v>
      </c>
      <c r="C24" t="s">
        <v>137</v>
      </c>
      <c r="D24" t="s">
        <v>40</v>
      </c>
      <c r="E24" t="s">
        <v>41</v>
      </c>
      <c r="F24" t="s">
        <v>55</v>
      </c>
      <c r="G24" t="s">
        <v>42</v>
      </c>
      <c r="H24" t="s">
        <v>49</v>
      </c>
      <c r="I24" t="s">
        <v>60</v>
      </c>
      <c r="J24" t="s">
        <v>44</v>
      </c>
      <c r="K24" t="s">
        <v>138</v>
      </c>
      <c r="L24" t="s">
        <v>139</v>
      </c>
      <c r="M24" t="s">
        <v>140</v>
      </c>
      <c r="N24" t="s">
        <v>44</v>
      </c>
    </row>
    <row r="25" spans="1:14" x14ac:dyDescent="0.3">
      <c r="A25" t="s">
        <v>37</v>
      </c>
      <c r="B25" t="s">
        <v>38</v>
      </c>
      <c r="C25" t="s">
        <v>141</v>
      </c>
      <c r="D25" t="s">
        <v>40</v>
      </c>
      <c r="E25" t="s">
        <v>41</v>
      </c>
      <c r="F25" t="s">
        <v>55</v>
      </c>
      <c r="G25" t="s">
        <v>42</v>
      </c>
      <c r="H25" t="s">
        <v>55</v>
      </c>
      <c r="I25" t="s">
        <v>50</v>
      </c>
      <c r="J25" t="s">
        <v>44</v>
      </c>
      <c r="K25" t="s">
        <v>142</v>
      </c>
      <c r="L25" t="s">
        <v>143</v>
      </c>
      <c r="M25" t="s">
        <v>144</v>
      </c>
      <c r="N25" t="s">
        <v>44</v>
      </c>
    </row>
    <row r="26" spans="1:14" x14ac:dyDescent="0.3">
      <c r="A26" t="s">
        <v>37</v>
      </c>
      <c r="B26" t="s">
        <v>38</v>
      </c>
      <c r="C26" t="s">
        <v>145</v>
      </c>
      <c r="D26" t="s">
        <v>40</v>
      </c>
      <c r="E26" t="s">
        <v>41</v>
      </c>
      <c r="F26" t="s">
        <v>55</v>
      </c>
      <c r="G26" t="s">
        <v>42</v>
      </c>
      <c r="H26" t="s">
        <v>59</v>
      </c>
      <c r="I26" t="s">
        <v>60</v>
      </c>
      <c r="J26" t="s">
        <v>44</v>
      </c>
      <c r="K26" t="s">
        <v>146</v>
      </c>
      <c r="L26" t="s">
        <v>147</v>
      </c>
      <c r="M26" t="s">
        <v>148</v>
      </c>
      <c r="N26" t="s">
        <v>44</v>
      </c>
    </row>
    <row r="27" spans="1:14" x14ac:dyDescent="0.3">
      <c r="A27" t="s">
        <v>37</v>
      </c>
      <c r="B27" t="s">
        <v>38</v>
      </c>
      <c r="C27" t="s">
        <v>149</v>
      </c>
      <c r="D27" t="s">
        <v>40</v>
      </c>
      <c r="E27" t="s">
        <v>41</v>
      </c>
      <c r="F27" t="s">
        <v>55</v>
      </c>
      <c r="G27" t="s">
        <v>42</v>
      </c>
      <c r="H27" t="s">
        <v>65</v>
      </c>
      <c r="I27" t="s">
        <v>50</v>
      </c>
      <c r="J27" t="s">
        <v>44</v>
      </c>
      <c r="K27" t="s">
        <v>150</v>
      </c>
      <c r="L27" t="s">
        <v>151</v>
      </c>
      <c r="M27" t="s">
        <v>152</v>
      </c>
      <c r="N27" t="s">
        <v>44</v>
      </c>
    </row>
    <row r="28" spans="1:14" x14ac:dyDescent="0.3">
      <c r="A28" t="s">
        <v>37</v>
      </c>
      <c r="B28" t="s">
        <v>38</v>
      </c>
      <c r="C28" t="s">
        <v>153</v>
      </c>
      <c r="D28" t="s">
        <v>40</v>
      </c>
      <c r="E28" t="s">
        <v>41</v>
      </c>
      <c r="F28" t="s">
        <v>55</v>
      </c>
      <c r="G28" t="s">
        <v>42</v>
      </c>
      <c r="H28" t="s">
        <v>70</v>
      </c>
      <c r="I28" t="s">
        <v>50</v>
      </c>
      <c r="J28" t="s">
        <v>44</v>
      </c>
      <c r="K28" t="s">
        <v>154</v>
      </c>
      <c r="L28" t="s">
        <v>155</v>
      </c>
      <c r="M28" t="s">
        <v>156</v>
      </c>
      <c r="N28" t="s">
        <v>44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A7D76-292E-459E-83EC-4DDD025EDF9A}">
  <dimension ref="A1:Q27"/>
  <sheetViews>
    <sheetView tabSelected="1" workbookViewId="0">
      <selection activeCell="S17" sqref="S17"/>
    </sheetView>
  </sheetViews>
  <sheetFormatPr baseColWidth="10" defaultColWidth="8.88671875" defaultRowHeight="14.4" x14ac:dyDescent="0.3"/>
  <cols>
    <col min="11" max="11" width="11.109375" customWidth="1"/>
    <col min="13" max="13" width="11.109375" customWidth="1"/>
  </cols>
  <sheetData>
    <row r="1" spans="1:17" x14ac:dyDescent="0.3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  <c r="H1" t="s">
        <v>30</v>
      </c>
      <c r="I1" t="s">
        <v>31</v>
      </c>
      <c r="J1" t="s">
        <v>32</v>
      </c>
      <c r="K1" t="s">
        <v>33</v>
      </c>
      <c r="L1" t="s">
        <v>34</v>
      </c>
      <c r="O1" t="s">
        <v>157</v>
      </c>
    </row>
    <row r="2" spans="1:17" x14ac:dyDescent="0.3">
      <c r="A2" t="s">
        <v>37</v>
      </c>
      <c r="B2" t="s">
        <v>38</v>
      </c>
      <c r="C2" t="s">
        <v>39</v>
      </c>
      <c r="D2" t="s">
        <v>40</v>
      </c>
      <c r="E2" t="s">
        <v>41</v>
      </c>
      <c r="F2" t="s">
        <v>42</v>
      </c>
      <c r="G2" t="s">
        <v>42</v>
      </c>
      <c r="H2" t="s">
        <v>42</v>
      </c>
      <c r="I2" t="s">
        <v>43</v>
      </c>
      <c r="J2" t="s">
        <v>44</v>
      </c>
      <c r="K2" t="s">
        <v>45</v>
      </c>
      <c r="L2" t="s">
        <v>46</v>
      </c>
      <c r="M2">
        <f>K3/(K2+K3)*100</f>
        <v>13.137161181356252</v>
      </c>
      <c r="O2">
        <f>K2+K3</f>
        <v>461865.08</v>
      </c>
      <c r="P2">
        <f>AVERAGE(O2:O4)</f>
        <v>478360.64666666667</v>
      </c>
      <c r="Q2" t="s">
        <v>158</v>
      </c>
    </row>
    <row r="3" spans="1:17" x14ac:dyDescent="0.3">
      <c r="A3" t="s">
        <v>37</v>
      </c>
      <c r="B3" t="s">
        <v>38</v>
      </c>
      <c r="C3" t="s">
        <v>48</v>
      </c>
      <c r="D3" t="s">
        <v>40</v>
      </c>
      <c r="E3" t="s">
        <v>41</v>
      </c>
      <c r="F3" t="s">
        <v>42</v>
      </c>
      <c r="G3" t="s">
        <v>42</v>
      </c>
      <c r="H3" t="s">
        <v>49</v>
      </c>
      <c r="I3" t="s">
        <v>50</v>
      </c>
      <c r="J3" t="s">
        <v>44</v>
      </c>
      <c r="K3" t="s">
        <v>51</v>
      </c>
      <c r="L3" t="s">
        <v>52</v>
      </c>
      <c r="O3">
        <f>K5+K4</f>
        <v>484155.31</v>
      </c>
    </row>
    <row r="4" spans="1:17" x14ac:dyDescent="0.3">
      <c r="A4" t="s">
        <v>37</v>
      </c>
      <c r="B4" t="s">
        <v>38</v>
      </c>
      <c r="C4" t="s">
        <v>54</v>
      </c>
      <c r="D4" t="s">
        <v>40</v>
      </c>
      <c r="E4" t="s">
        <v>41</v>
      </c>
      <c r="F4" t="s">
        <v>42</v>
      </c>
      <c r="G4" t="s">
        <v>42</v>
      </c>
      <c r="H4" t="s">
        <v>55</v>
      </c>
      <c r="I4" t="s">
        <v>50</v>
      </c>
      <c r="J4" t="s">
        <v>44</v>
      </c>
      <c r="K4" t="s">
        <v>56</v>
      </c>
      <c r="L4" t="s">
        <v>57</v>
      </c>
      <c r="M4">
        <f>K5/(K4+K5)*100</f>
        <v>13.538862147355152</v>
      </c>
      <c r="O4">
        <f>K7+K6</f>
        <v>489061.55000000005</v>
      </c>
    </row>
    <row r="5" spans="1:17" x14ac:dyDescent="0.3">
      <c r="A5" t="s">
        <v>37</v>
      </c>
      <c r="B5" t="s">
        <v>38</v>
      </c>
      <c r="C5" t="s">
        <v>58</v>
      </c>
      <c r="D5" t="s">
        <v>40</v>
      </c>
      <c r="E5" t="s">
        <v>41</v>
      </c>
      <c r="F5" t="s">
        <v>42</v>
      </c>
      <c r="G5" t="s">
        <v>42</v>
      </c>
      <c r="H5" t="s">
        <v>59</v>
      </c>
      <c r="I5" t="s">
        <v>60</v>
      </c>
      <c r="J5" t="s">
        <v>44</v>
      </c>
      <c r="K5" t="s">
        <v>61</v>
      </c>
      <c r="L5" t="s">
        <v>62</v>
      </c>
    </row>
    <row r="6" spans="1:17" x14ac:dyDescent="0.3">
      <c r="A6" t="s">
        <v>37</v>
      </c>
      <c r="B6" t="s">
        <v>38</v>
      </c>
      <c r="C6" t="s">
        <v>64</v>
      </c>
      <c r="D6" t="s">
        <v>40</v>
      </c>
      <c r="E6" t="s">
        <v>41</v>
      </c>
      <c r="F6" t="s">
        <v>42</v>
      </c>
      <c r="G6" t="s">
        <v>42</v>
      </c>
      <c r="H6" t="s">
        <v>65</v>
      </c>
      <c r="I6" t="s">
        <v>50</v>
      </c>
      <c r="J6" t="s">
        <v>44</v>
      </c>
      <c r="K6" t="s">
        <v>66</v>
      </c>
      <c r="L6" t="s">
        <v>67</v>
      </c>
      <c r="M6">
        <f>K7/(K6+K7)*100</f>
        <v>12.470035724542237</v>
      </c>
    </row>
    <row r="7" spans="1:17" x14ac:dyDescent="0.3">
      <c r="A7" t="s">
        <v>37</v>
      </c>
      <c r="B7" t="s">
        <v>38</v>
      </c>
      <c r="C7" t="s">
        <v>69</v>
      </c>
      <c r="D7" t="s">
        <v>40</v>
      </c>
      <c r="E7" t="s">
        <v>41</v>
      </c>
      <c r="F7" t="s">
        <v>42</v>
      </c>
      <c r="G7" t="s">
        <v>42</v>
      </c>
      <c r="H7" t="s">
        <v>70</v>
      </c>
      <c r="I7" t="s">
        <v>60</v>
      </c>
      <c r="J7" t="s">
        <v>44</v>
      </c>
      <c r="K7" t="s">
        <v>71</v>
      </c>
      <c r="L7" t="s">
        <v>72</v>
      </c>
    </row>
    <row r="8" spans="1:17" x14ac:dyDescent="0.3">
      <c r="A8" t="s">
        <v>37</v>
      </c>
      <c r="B8" t="s">
        <v>38</v>
      </c>
      <c r="C8" t="s">
        <v>73</v>
      </c>
      <c r="D8" t="s">
        <v>40</v>
      </c>
      <c r="E8" t="s">
        <v>41</v>
      </c>
      <c r="F8" t="s">
        <v>42</v>
      </c>
      <c r="G8" t="s">
        <v>42</v>
      </c>
      <c r="H8" t="s">
        <v>74</v>
      </c>
      <c r="I8" t="s">
        <v>50</v>
      </c>
      <c r="J8" t="s">
        <v>44</v>
      </c>
      <c r="K8" s="1" t="s">
        <v>75</v>
      </c>
      <c r="L8" t="s">
        <v>76</v>
      </c>
      <c r="M8" t="s">
        <v>159</v>
      </c>
      <c r="N8" s="4">
        <f>K8-$K$26</f>
        <v>895.63000000000011</v>
      </c>
      <c r="O8">
        <f>N8/(N8+N9)*100</f>
        <v>2.543363664683671</v>
      </c>
      <c r="P8">
        <f>AVERAGE(O8:O12)</f>
        <v>2.2373623553984836</v>
      </c>
      <c r="Q8">
        <f>_xlfn.STDEV.P(O8:O12)</f>
        <v>0.25178137284225094</v>
      </c>
    </row>
    <row r="9" spans="1:17" x14ac:dyDescent="0.3">
      <c r="A9" t="s">
        <v>37</v>
      </c>
      <c r="B9" t="s">
        <v>38</v>
      </c>
      <c r="C9" t="s">
        <v>78</v>
      </c>
      <c r="D9" t="s">
        <v>40</v>
      </c>
      <c r="E9" t="s">
        <v>41</v>
      </c>
      <c r="F9" t="s">
        <v>42</v>
      </c>
      <c r="G9" t="s">
        <v>42</v>
      </c>
      <c r="H9" t="s">
        <v>79</v>
      </c>
      <c r="I9" t="s">
        <v>43</v>
      </c>
      <c r="J9" t="s">
        <v>44</v>
      </c>
      <c r="K9" s="1" t="s">
        <v>80</v>
      </c>
      <c r="L9" t="s">
        <v>81</v>
      </c>
      <c r="N9" s="4">
        <f t="shared" ref="N9:N25" si="0">K9-$K$26</f>
        <v>34318.76</v>
      </c>
    </row>
    <row r="10" spans="1:17" x14ac:dyDescent="0.3">
      <c r="A10" t="s">
        <v>37</v>
      </c>
      <c r="B10" t="s">
        <v>38</v>
      </c>
      <c r="C10" t="s">
        <v>83</v>
      </c>
      <c r="D10" t="s">
        <v>40</v>
      </c>
      <c r="E10" t="s">
        <v>41</v>
      </c>
      <c r="F10" t="s">
        <v>42</v>
      </c>
      <c r="G10" t="s">
        <v>42</v>
      </c>
      <c r="H10" t="s">
        <v>84</v>
      </c>
      <c r="I10" t="s">
        <v>60</v>
      </c>
      <c r="J10" t="s">
        <v>44</v>
      </c>
      <c r="K10" s="1" t="s">
        <v>85</v>
      </c>
      <c r="L10" t="s">
        <v>86</v>
      </c>
      <c r="N10" s="4">
        <f t="shared" si="0"/>
        <v>610.24</v>
      </c>
      <c r="O10">
        <f>N10/(N10+N11)*100</f>
        <v>1.9266810468940225</v>
      </c>
    </row>
    <row r="11" spans="1:17" x14ac:dyDescent="0.3">
      <c r="A11" t="s">
        <v>37</v>
      </c>
      <c r="B11" t="s">
        <v>38</v>
      </c>
      <c r="C11" t="s">
        <v>88</v>
      </c>
      <c r="D11" t="s">
        <v>40</v>
      </c>
      <c r="E11" t="s">
        <v>41</v>
      </c>
      <c r="F11" t="s">
        <v>42</v>
      </c>
      <c r="G11" t="s">
        <v>42</v>
      </c>
      <c r="H11" t="s">
        <v>89</v>
      </c>
      <c r="I11" t="s">
        <v>90</v>
      </c>
      <c r="J11" t="s">
        <v>44</v>
      </c>
      <c r="K11" s="1" t="s">
        <v>91</v>
      </c>
      <c r="L11" t="s">
        <v>92</v>
      </c>
      <c r="N11" s="4">
        <f t="shared" si="0"/>
        <v>31062.879999999997</v>
      </c>
    </row>
    <row r="12" spans="1:17" x14ac:dyDescent="0.3">
      <c r="A12" t="s">
        <v>37</v>
      </c>
      <c r="B12" t="s">
        <v>38</v>
      </c>
      <c r="C12" t="s">
        <v>94</v>
      </c>
      <c r="D12" t="s">
        <v>40</v>
      </c>
      <c r="E12" t="s">
        <v>41</v>
      </c>
      <c r="F12" t="s">
        <v>49</v>
      </c>
      <c r="G12" t="s">
        <v>42</v>
      </c>
      <c r="H12" t="s">
        <v>42</v>
      </c>
      <c r="I12" t="s">
        <v>50</v>
      </c>
      <c r="J12" t="s">
        <v>44</v>
      </c>
      <c r="K12" s="1" t="s">
        <v>95</v>
      </c>
      <c r="L12" t="s">
        <v>96</v>
      </c>
      <c r="N12" s="4">
        <f t="shared" si="0"/>
        <v>641.89</v>
      </c>
      <c r="O12">
        <f>N12/(N12+N13)*100</f>
        <v>2.2420423546177575</v>
      </c>
    </row>
    <row r="13" spans="1:17" x14ac:dyDescent="0.3">
      <c r="A13" t="s">
        <v>37</v>
      </c>
      <c r="B13" t="s">
        <v>38</v>
      </c>
      <c r="C13" t="s">
        <v>98</v>
      </c>
      <c r="D13" t="s">
        <v>40</v>
      </c>
      <c r="E13" t="s">
        <v>41</v>
      </c>
      <c r="F13" t="s">
        <v>49</v>
      </c>
      <c r="G13" t="s">
        <v>42</v>
      </c>
      <c r="H13" t="s">
        <v>49</v>
      </c>
      <c r="I13" t="s">
        <v>60</v>
      </c>
      <c r="J13" t="s">
        <v>44</v>
      </c>
      <c r="K13" s="1" t="s">
        <v>99</v>
      </c>
      <c r="L13" t="s">
        <v>100</v>
      </c>
      <c r="N13" s="4">
        <f t="shared" si="0"/>
        <v>27987.809999999998</v>
      </c>
    </row>
    <row r="14" spans="1:17" x14ac:dyDescent="0.3">
      <c r="A14" t="s">
        <v>37</v>
      </c>
      <c r="B14" t="s">
        <v>38</v>
      </c>
      <c r="C14" t="s">
        <v>102</v>
      </c>
      <c r="D14" t="s">
        <v>40</v>
      </c>
      <c r="E14" t="s">
        <v>41</v>
      </c>
      <c r="F14" t="s">
        <v>49</v>
      </c>
      <c r="G14" t="s">
        <v>42</v>
      </c>
      <c r="H14" t="s">
        <v>55</v>
      </c>
      <c r="I14" t="s">
        <v>43</v>
      </c>
      <c r="J14" t="s">
        <v>44</v>
      </c>
      <c r="K14" s="2" t="s">
        <v>103</v>
      </c>
      <c r="L14" t="s">
        <v>104</v>
      </c>
      <c r="M14" t="s">
        <v>160</v>
      </c>
      <c r="N14" s="5">
        <f t="shared" si="0"/>
        <v>23066.23</v>
      </c>
      <c r="O14">
        <f>N14/(N14+N15)*100</f>
        <v>74.908524892238475</v>
      </c>
      <c r="P14">
        <f>AVERAGE(O14:O18)</f>
        <v>74.873272692230657</v>
      </c>
      <c r="Q14">
        <f>_xlfn.STDEV.P(O14:O18)</f>
        <v>0.70181239897418102</v>
      </c>
    </row>
    <row r="15" spans="1:17" x14ac:dyDescent="0.3">
      <c r="A15" t="s">
        <v>37</v>
      </c>
      <c r="B15" t="s">
        <v>38</v>
      </c>
      <c r="C15" t="s">
        <v>106</v>
      </c>
      <c r="D15" t="s">
        <v>40</v>
      </c>
      <c r="E15" t="s">
        <v>41</v>
      </c>
      <c r="F15" t="s">
        <v>49</v>
      </c>
      <c r="G15" t="s">
        <v>42</v>
      </c>
      <c r="H15" t="s">
        <v>59</v>
      </c>
      <c r="I15" t="s">
        <v>90</v>
      </c>
      <c r="J15" t="s">
        <v>44</v>
      </c>
      <c r="K15" s="2" t="s">
        <v>107</v>
      </c>
      <c r="L15" t="s">
        <v>108</v>
      </c>
      <c r="N15" s="5">
        <f t="shared" si="0"/>
        <v>7726.3</v>
      </c>
    </row>
    <row r="16" spans="1:17" x14ac:dyDescent="0.3">
      <c r="A16" t="s">
        <v>37</v>
      </c>
      <c r="B16" t="s">
        <v>38</v>
      </c>
      <c r="C16" t="s">
        <v>110</v>
      </c>
      <c r="D16" t="s">
        <v>40</v>
      </c>
      <c r="E16" t="s">
        <v>41</v>
      </c>
      <c r="F16" t="s">
        <v>49</v>
      </c>
      <c r="G16" t="s">
        <v>42</v>
      </c>
      <c r="H16" t="s">
        <v>65</v>
      </c>
      <c r="I16" t="s">
        <v>60</v>
      </c>
      <c r="J16" t="s">
        <v>44</v>
      </c>
      <c r="K16" s="2" t="s">
        <v>111</v>
      </c>
      <c r="L16" t="s">
        <v>112</v>
      </c>
      <c r="N16" s="5">
        <f t="shared" si="0"/>
        <v>19716.54</v>
      </c>
      <c r="O16">
        <f>N16/(N16+N17)*100</f>
        <v>73.99664779896402</v>
      </c>
    </row>
    <row r="17" spans="1:17" x14ac:dyDescent="0.3">
      <c r="A17" t="s">
        <v>37</v>
      </c>
      <c r="B17" t="s">
        <v>38</v>
      </c>
      <c r="C17" t="s">
        <v>114</v>
      </c>
      <c r="D17" t="s">
        <v>40</v>
      </c>
      <c r="E17" t="s">
        <v>41</v>
      </c>
      <c r="F17" t="s">
        <v>49</v>
      </c>
      <c r="G17" t="s">
        <v>42</v>
      </c>
      <c r="H17" t="s">
        <v>70</v>
      </c>
      <c r="I17" t="s">
        <v>43</v>
      </c>
      <c r="J17" t="s">
        <v>44</v>
      </c>
      <c r="K17" s="2" t="s">
        <v>115</v>
      </c>
      <c r="L17" t="s">
        <v>116</v>
      </c>
      <c r="N17" s="5">
        <f t="shared" si="0"/>
        <v>6928.64</v>
      </c>
    </row>
    <row r="18" spans="1:17" x14ac:dyDescent="0.3">
      <c r="A18" t="s">
        <v>37</v>
      </c>
      <c r="B18" t="s">
        <v>38</v>
      </c>
      <c r="C18" t="s">
        <v>118</v>
      </c>
      <c r="D18" t="s">
        <v>40</v>
      </c>
      <c r="E18" t="s">
        <v>41</v>
      </c>
      <c r="F18" t="s">
        <v>49</v>
      </c>
      <c r="G18" t="s">
        <v>42</v>
      </c>
      <c r="H18" t="s">
        <v>74</v>
      </c>
      <c r="I18" t="s">
        <v>50</v>
      </c>
      <c r="J18" t="s">
        <v>44</v>
      </c>
      <c r="K18" s="2" t="s">
        <v>119</v>
      </c>
      <c r="L18" t="s">
        <v>120</v>
      </c>
      <c r="N18" s="5">
        <f t="shared" si="0"/>
        <v>18284.36</v>
      </c>
      <c r="O18">
        <f>N18/(N18+N19)*100</f>
        <v>75.714645385489447</v>
      </c>
    </row>
    <row r="19" spans="1:17" x14ac:dyDescent="0.3">
      <c r="A19" t="s">
        <v>37</v>
      </c>
      <c r="B19" t="s">
        <v>38</v>
      </c>
      <c r="C19" t="s">
        <v>122</v>
      </c>
      <c r="D19" t="s">
        <v>40</v>
      </c>
      <c r="E19" t="s">
        <v>41</v>
      </c>
      <c r="F19" t="s">
        <v>49</v>
      </c>
      <c r="G19" t="s">
        <v>42</v>
      </c>
      <c r="H19" t="s">
        <v>79</v>
      </c>
      <c r="I19" t="s">
        <v>43</v>
      </c>
      <c r="J19" t="s">
        <v>44</v>
      </c>
      <c r="K19" s="2" t="s">
        <v>123</v>
      </c>
      <c r="L19" t="s">
        <v>124</v>
      </c>
      <c r="N19" s="5">
        <f t="shared" si="0"/>
        <v>5864.68</v>
      </c>
    </row>
    <row r="20" spans="1:17" x14ac:dyDescent="0.3">
      <c r="A20" t="s">
        <v>37</v>
      </c>
      <c r="B20" t="s">
        <v>38</v>
      </c>
      <c r="C20" t="s">
        <v>126</v>
      </c>
      <c r="D20" t="s">
        <v>40</v>
      </c>
      <c r="E20" t="s">
        <v>41</v>
      </c>
      <c r="F20" t="s">
        <v>49</v>
      </c>
      <c r="G20" t="s">
        <v>42</v>
      </c>
      <c r="H20" t="s">
        <v>84</v>
      </c>
      <c r="I20" t="s">
        <v>60</v>
      </c>
      <c r="J20" t="s">
        <v>44</v>
      </c>
      <c r="K20" s="3" t="s">
        <v>127</v>
      </c>
      <c r="L20" t="s">
        <v>128</v>
      </c>
      <c r="M20" t="s">
        <v>161</v>
      </c>
      <c r="N20" s="3">
        <f t="shared" si="0"/>
        <v>22874.48</v>
      </c>
      <c r="O20">
        <f>N20/(N20+N21)*100</f>
        <v>99.829794513971692</v>
      </c>
      <c r="P20">
        <f>AVERAGE(O20:O24)</f>
        <v>99.845794678676597</v>
      </c>
      <c r="Q20">
        <f>_xlfn.STDEV.P(O20:O24)</f>
        <v>9.8597866973227574E-2</v>
      </c>
    </row>
    <row r="21" spans="1:17" x14ac:dyDescent="0.3">
      <c r="A21" t="s">
        <v>37</v>
      </c>
      <c r="B21" t="s">
        <v>38</v>
      </c>
      <c r="C21" t="s">
        <v>129</v>
      </c>
      <c r="D21" t="s">
        <v>40</v>
      </c>
      <c r="E21" t="s">
        <v>41</v>
      </c>
      <c r="F21" t="s">
        <v>49</v>
      </c>
      <c r="G21" t="s">
        <v>42</v>
      </c>
      <c r="H21" t="s">
        <v>89</v>
      </c>
      <c r="I21" t="s">
        <v>50</v>
      </c>
      <c r="J21" t="s">
        <v>44</v>
      </c>
      <c r="K21" s="3" t="s">
        <v>130</v>
      </c>
      <c r="L21" t="s">
        <v>131</v>
      </c>
      <c r="N21" s="3">
        <f t="shared" si="0"/>
        <v>39</v>
      </c>
    </row>
    <row r="22" spans="1:17" x14ac:dyDescent="0.3">
      <c r="A22" t="s">
        <v>37</v>
      </c>
      <c r="B22" t="s">
        <v>38</v>
      </c>
      <c r="C22" t="s">
        <v>133</v>
      </c>
      <c r="D22" t="s">
        <v>40</v>
      </c>
      <c r="E22" t="s">
        <v>41</v>
      </c>
      <c r="F22" t="s">
        <v>55</v>
      </c>
      <c r="G22" t="s">
        <v>42</v>
      </c>
      <c r="H22" t="s">
        <v>42</v>
      </c>
      <c r="I22" t="s">
        <v>50</v>
      </c>
      <c r="J22" t="s">
        <v>44</v>
      </c>
      <c r="K22" s="3" t="s">
        <v>134</v>
      </c>
      <c r="L22" t="s">
        <v>135</v>
      </c>
      <c r="N22" s="3">
        <f t="shared" si="0"/>
        <v>19959.98</v>
      </c>
      <c r="O22">
        <f>N22/(N22+N23)*100</f>
        <v>99.973754358830007</v>
      </c>
    </row>
    <row r="23" spans="1:17" x14ac:dyDescent="0.3">
      <c r="A23" t="s">
        <v>37</v>
      </c>
      <c r="B23" t="s">
        <v>38</v>
      </c>
      <c r="C23" t="s">
        <v>137</v>
      </c>
      <c r="D23" t="s">
        <v>40</v>
      </c>
      <c r="E23" t="s">
        <v>41</v>
      </c>
      <c r="F23" t="s">
        <v>55</v>
      </c>
      <c r="G23" t="s">
        <v>42</v>
      </c>
      <c r="H23" t="s">
        <v>49</v>
      </c>
      <c r="I23" t="s">
        <v>60</v>
      </c>
      <c r="J23" t="s">
        <v>44</v>
      </c>
      <c r="K23" s="3" t="s">
        <v>138</v>
      </c>
      <c r="L23" t="s">
        <v>139</v>
      </c>
      <c r="N23" s="3">
        <f t="shared" si="0"/>
        <v>5.2400000000000091</v>
      </c>
    </row>
    <row r="24" spans="1:17" x14ac:dyDescent="0.3">
      <c r="A24" t="s">
        <v>37</v>
      </c>
      <c r="B24" t="s">
        <v>38</v>
      </c>
      <c r="C24" t="s">
        <v>141</v>
      </c>
      <c r="D24" t="s">
        <v>40</v>
      </c>
      <c r="E24" t="s">
        <v>41</v>
      </c>
      <c r="F24" t="s">
        <v>55</v>
      </c>
      <c r="G24" t="s">
        <v>42</v>
      </c>
      <c r="H24" t="s">
        <v>55</v>
      </c>
      <c r="I24" t="s">
        <v>50</v>
      </c>
      <c r="J24" t="s">
        <v>44</v>
      </c>
      <c r="K24" s="3" t="s">
        <v>142</v>
      </c>
      <c r="L24" t="s">
        <v>143</v>
      </c>
      <c r="N24" s="3">
        <f t="shared" si="0"/>
        <v>18072.12</v>
      </c>
      <c r="O24">
        <f>N24/(N24+N25)*100</f>
        <v>99.733835163228093</v>
      </c>
    </row>
    <row r="25" spans="1:17" x14ac:dyDescent="0.3">
      <c r="A25" t="s">
        <v>37</v>
      </c>
      <c r="B25" t="s">
        <v>38</v>
      </c>
      <c r="C25" t="s">
        <v>145</v>
      </c>
      <c r="D25" t="s">
        <v>40</v>
      </c>
      <c r="E25" t="s">
        <v>41</v>
      </c>
      <c r="F25" t="s">
        <v>55</v>
      </c>
      <c r="G25" t="s">
        <v>42</v>
      </c>
      <c r="H25" t="s">
        <v>59</v>
      </c>
      <c r="I25" t="s">
        <v>60</v>
      </c>
      <c r="J25" t="s">
        <v>44</v>
      </c>
      <c r="K25" s="3" t="s">
        <v>146</v>
      </c>
      <c r="L25" t="s">
        <v>147</v>
      </c>
      <c r="N25" s="3">
        <f t="shared" si="0"/>
        <v>48.230000000000018</v>
      </c>
    </row>
    <row r="26" spans="1:17" x14ac:dyDescent="0.3">
      <c r="A26" t="s">
        <v>37</v>
      </c>
      <c r="B26" t="s">
        <v>38</v>
      </c>
      <c r="C26" t="s">
        <v>149</v>
      </c>
      <c r="D26" t="s">
        <v>40</v>
      </c>
      <c r="E26" t="s">
        <v>41</v>
      </c>
      <c r="F26" t="s">
        <v>55</v>
      </c>
      <c r="G26" t="s">
        <v>42</v>
      </c>
      <c r="H26" t="s">
        <v>65</v>
      </c>
      <c r="I26" t="s">
        <v>50</v>
      </c>
      <c r="J26" t="s">
        <v>44</v>
      </c>
      <c r="K26" t="s">
        <v>150</v>
      </c>
      <c r="L26" t="s">
        <v>151</v>
      </c>
    </row>
    <row r="27" spans="1:17" x14ac:dyDescent="0.3">
      <c r="A27" t="s">
        <v>37</v>
      </c>
      <c r="B27" t="s">
        <v>38</v>
      </c>
      <c r="C27" t="s">
        <v>153</v>
      </c>
      <c r="D27" t="s">
        <v>40</v>
      </c>
      <c r="E27" t="s">
        <v>41</v>
      </c>
      <c r="F27" t="s">
        <v>55</v>
      </c>
      <c r="G27" t="s">
        <v>42</v>
      </c>
      <c r="H27" t="s">
        <v>70</v>
      </c>
      <c r="I27" t="s">
        <v>50</v>
      </c>
      <c r="J27" t="s">
        <v>44</v>
      </c>
      <c r="K27" t="s">
        <v>154</v>
      </c>
      <c r="L27" t="s">
        <v>155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8 D A A B Q S w M E F A A C A A g A I n q o W A y I O c i l A A A A 9 g A A A B I A H A B D b 2 5 m a W c v U G F j a 2 F n Z S 5 4 b W w g o h g A K K A U A A A A A A A A A A A A A A A A A A A A A A A A A A A A h Y 8 x D o I w G I W v Q r r T l p q o I T 9 l U D d J T E y M a 1 M q N E A x t F j u 5 u C R v I I Y R d 0 c 3 / e + 4 b 3 7 9 Q b p 0 N T B R X V W t y Z B E a Y o U E a 2 u T Z F g n p 3 C p c o 5 b A T s h K F C k b Z 2 H i w e Y J K 5 8 4 x I d 5 7 7 G e 4 7 Q r C K I 3 I M d v u Z a k a g T 6 y / i + H 2 l g n j F S I w + E 1 h j M c s T l m b I E p k A l C p s 1 X Y O P e Z / s D Y d X X r u 8 U z 1 W 4 3 g C Z I p D 3 B / 4 A U E s D B B Q A A g A I A C J 6 q F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i e q h Y l F 1 j 0 P g A A A B W A g A A E w A c A E Z v c m 1 1 b G F z L 1 N l Y 3 R p b 2 4 x L m 0 g o h g A K K A U A A A A A A A A A A A A A A A A A A A A A A A A A A A A d Z E x a 8 M w E I V 3 g / / D o S w 2 C G O 5 S e s 0 a H L a s a X Y W 9 r B c S 6 J w J a K J Y e G k P 9 e B V F K o a f l p O / p d O 8 h i 5 1 T R k M d q l j F U R z Z Y z v i D m Y s z 8 t S L B l I 6 N H F E f h V m 2 n s 0 J P K n r K 1 6 a Y B t U u e V Y 9 Z Z b T z B 5 u w 1 8 f 3 0 J p 1 9 s R S v l l j r w b l c J S M M w 6 V 6 a d B W y n m H J 5 0 Z 3 Z K H 6 Q o F g W H t 8 k 4 r N 2 5 R / m 7 z V 6 M x o + U B w s z V h 1 b f U B o z p 9 4 M 9 e 0 W 3 + n G V t t 9 2 Y c w u s 3 0 S b B L r 9 c W K D C T 3 d e A Y d f 7 s r h h x c E v y P 4 n O A L g t 8 T / I H g J c G X B B c 5 J V C J B R V Z U J n F 3 9 D X N I 6 U / u 9 L V t 9 Q S w E C L Q A U A A I A C A A i e q h Y D I g 5 y K U A A A D 2 A A A A E g A A A A A A A A A A A A A A A A A A A A A A Q 2 9 u Z m l n L 1 B h Y 2 t h Z 2 U u e G 1 s U E s B A i 0 A F A A C A A g A I n q o W A / K 6 a u k A A A A 6 Q A A A B M A A A A A A A A A A A A A A A A A 8 Q A A A F t D b 2 5 0 Z W 5 0 X 1 R 5 c G V z X S 5 4 b W x Q S w E C L Q A U A A I A C A A i e q h Y l F 1 j 0 P g A A A B W A g A A E w A A A A A A A A A A A A A A A A D i A Q A A R m 9 y b X V s Y X M v U 2 V j d G l v b j E u b V B L B Q Y A A A A A A w A D A M I A A A A n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6 D w A A A A A A A B g P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D A 4 O D E 5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O D c 3 N T g 5 N D A t Z G F i N S 0 0 Z D Y z L T l i Y m M t Z D B h Z T A w M j Z m M m I y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w M D g 4 M T k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U t M D h U M T M 6 M T c 6 M D U u O D U y M j g 3 N F o i I C 8 + P E V u d H J 5 I F R 5 c G U 9 I k Z p b G x D b 2 x 1 b W 5 U e X B l c y I g V m F s d W U 9 I n N C Z 1 l H Q m d Z R 0 J n W U d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w M D g 4 M T k v Q X V 0 b 1 J l b W 9 2 Z W R D b 2 x 1 b W 5 z M S 5 7 Q 2 9 s d W 1 u M S w w f S Z x d W 9 0 O y w m c X V v d D t T Z W N 0 a W 9 u M S 8 w M D g 4 M T k v Q X V 0 b 1 J l b W 9 2 Z W R D b 2 x 1 b W 5 z M S 5 7 Q 2 9 s d W 1 u M i w x f S Z x d W 9 0 O y w m c X V v d D t T Z W N 0 a W 9 u M S 8 w M D g 4 M T k v Q X V 0 b 1 J l b W 9 2 Z W R D b 2 x 1 b W 5 z M S 5 7 Q 2 9 s d W 1 u M y w y f S Z x d W 9 0 O y w m c X V v d D t T Z W N 0 a W 9 u M S 8 w M D g 4 M T k v Q X V 0 b 1 J l b W 9 2 Z W R D b 2 x 1 b W 5 z M S 5 7 Q 2 9 s d W 1 u N C w z f S Z x d W 9 0 O y w m c X V v d D t T Z W N 0 a W 9 u M S 8 w M D g 4 M T k v Q X V 0 b 1 J l b W 9 2 Z W R D b 2 x 1 b W 5 z M S 5 7 Q 2 9 s d W 1 u N S w 0 f S Z x d W 9 0 O y w m c X V v d D t T Z W N 0 a W 9 u M S 8 w M D g 4 M T k v Q X V 0 b 1 J l b W 9 2 Z W R D b 2 x 1 b W 5 z M S 5 7 Q 2 9 s d W 1 u N i w 1 f S Z x d W 9 0 O y w m c X V v d D t T Z W N 0 a W 9 u M S 8 w M D g 4 M T k v Q X V 0 b 1 J l b W 9 2 Z W R D b 2 x 1 b W 5 z M S 5 7 Q 2 9 s d W 1 u N y w 2 f S Z x d W 9 0 O y w m c X V v d D t T Z W N 0 a W 9 u M S 8 w M D g 4 M T k v Q X V 0 b 1 J l b W 9 2 Z W R D b 2 x 1 b W 5 z M S 5 7 Q 2 9 s d W 1 u O C w 3 f S Z x d W 9 0 O y w m c X V v d D t T Z W N 0 a W 9 u M S 8 w M D g 4 M T k v Q X V 0 b 1 J l b W 9 2 Z W R D b 2 x 1 b W 5 z M S 5 7 Q 2 9 s d W 1 u O S w 4 f S Z x d W 9 0 O y w m c X V v d D t T Z W N 0 a W 9 u M S 8 w M D g 4 M T k v Q X V 0 b 1 J l b W 9 2 Z W R D b 2 x 1 b W 5 z M S 5 7 Q 2 9 s d W 1 u M T A s O X 0 m c X V v d D s s J n F 1 b 3 Q 7 U 2 V j d G l v b j E v M D A 4 O D E 5 L 0 F 1 d G 9 S Z W 1 v d m V k Q 2 9 s d W 1 u c z E u e 0 N v b H V t b j E x L D E w f S Z x d W 9 0 O y w m c X V v d D t T Z W N 0 a W 9 u M S 8 w M D g 4 M T k v Q X V 0 b 1 J l b W 9 2 Z W R D b 2 x 1 b W 5 z M S 5 7 Q 2 9 s d W 1 u M T I s M T F 9 J n F 1 b 3 Q 7 L C Z x d W 9 0 O 1 N l Y 3 R p b 2 4 x L z A w O D g x O S 9 B d X R v U m V t b 3 Z l Z E N v b H V t b n M x L n t D b 2 x 1 b W 4 x M y w x M n 0 m c X V v d D s s J n F 1 b 3 Q 7 U 2 V j d G l v b j E v M D A 4 O D E 5 L 0 F 1 d G 9 S Z W 1 v d m V k Q 2 9 s d W 1 u c z E u e 0 N v b H V t b j E 0 L D E z f S Z x d W 9 0 O 1 0 s J n F 1 b 3 Q 7 Q 2 9 s d W 1 u Q 2 9 1 b n Q m c X V v d D s 6 M T Q s J n F 1 b 3 Q 7 S 2 V 5 Q 2 9 s d W 1 u T m F t Z X M m c X V v d D s 6 W 1 0 s J n F 1 b 3 Q 7 Q 2 9 s d W 1 u S W R l b n R p d G l l c y Z x d W 9 0 O z p b J n F 1 b 3 Q 7 U 2 V j d G l v b j E v M D A 4 O D E 5 L 0 F 1 d G 9 S Z W 1 v d m V k Q 2 9 s d W 1 u c z E u e 0 N v b H V t b j E s M H 0 m c X V v d D s s J n F 1 b 3 Q 7 U 2 V j d G l v b j E v M D A 4 O D E 5 L 0 F 1 d G 9 S Z W 1 v d m V k Q 2 9 s d W 1 u c z E u e 0 N v b H V t b j I s M X 0 m c X V v d D s s J n F 1 b 3 Q 7 U 2 V j d G l v b j E v M D A 4 O D E 5 L 0 F 1 d G 9 S Z W 1 v d m V k Q 2 9 s d W 1 u c z E u e 0 N v b H V t b j M s M n 0 m c X V v d D s s J n F 1 b 3 Q 7 U 2 V j d G l v b j E v M D A 4 O D E 5 L 0 F 1 d G 9 S Z W 1 v d m V k Q 2 9 s d W 1 u c z E u e 0 N v b H V t b j Q s M 3 0 m c X V v d D s s J n F 1 b 3 Q 7 U 2 V j d G l v b j E v M D A 4 O D E 5 L 0 F 1 d G 9 S Z W 1 v d m V k Q 2 9 s d W 1 u c z E u e 0 N v b H V t b j U s N H 0 m c X V v d D s s J n F 1 b 3 Q 7 U 2 V j d G l v b j E v M D A 4 O D E 5 L 0 F 1 d G 9 S Z W 1 v d m V k Q 2 9 s d W 1 u c z E u e 0 N v b H V t b j Y s N X 0 m c X V v d D s s J n F 1 b 3 Q 7 U 2 V j d G l v b j E v M D A 4 O D E 5 L 0 F 1 d G 9 S Z W 1 v d m V k Q 2 9 s d W 1 u c z E u e 0 N v b H V t b j c s N n 0 m c X V v d D s s J n F 1 b 3 Q 7 U 2 V j d G l v b j E v M D A 4 O D E 5 L 0 F 1 d G 9 S Z W 1 v d m V k Q 2 9 s d W 1 u c z E u e 0 N v b H V t b j g s N 3 0 m c X V v d D s s J n F 1 b 3 Q 7 U 2 V j d G l v b j E v M D A 4 O D E 5 L 0 F 1 d G 9 S Z W 1 v d m V k Q 2 9 s d W 1 u c z E u e 0 N v b H V t b j k s O H 0 m c X V v d D s s J n F 1 b 3 Q 7 U 2 V j d G l v b j E v M D A 4 O D E 5 L 0 F 1 d G 9 S Z W 1 v d m V k Q 2 9 s d W 1 u c z E u e 0 N v b H V t b j E w L D l 9 J n F 1 b 3 Q 7 L C Z x d W 9 0 O 1 N l Y 3 R p b 2 4 x L z A w O D g x O S 9 B d X R v U m V t b 3 Z l Z E N v b H V t b n M x L n t D b 2 x 1 b W 4 x M S w x M H 0 m c X V v d D s s J n F 1 b 3 Q 7 U 2 V j d G l v b j E v M D A 4 O D E 5 L 0 F 1 d G 9 S Z W 1 v d m V k Q 2 9 s d W 1 u c z E u e 0 N v b H V t b j E y L D E x f S Z x d W 9 0 O y w m c X V v d D t T Z W N 0 a W 9 u M S 8 w M D g 4 M T k v Q X V 0 b 1 J l b W 9 2 Z W R D b 2 x 1 b W 5 z M S 5 7 Q 2 9 s d W 1 u M T M s M T J 9 J n F 1 b 3 Q 7 L C Z x d W 9 0 O 1 N l Y 3 R p b 2 4 x L z A w O D g x O S 9 B d X R v U m V t b 3 Z l Z E N v b H V t b n M x L n t D b 2 x 1 b W 4 x N C w x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A w O D g x O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w M D g 4 M T k v Q 2 h h b m d l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v p 5 y 9 G i V / S 6 X X R N Q V D 0 M b A A A A A A I A A A A A A A N m A A D A A A A A E A A A A G 1 p 0 0 p P t i H 9 X f x O R M J c o S Y A A A A A B I A A A K A A A A A Q A A A A j R + 1 n n t s C V o E r J B K 4 5 w E 0 F A A A A A C B S 8 e v i Y 9 B K j Q h a b n 5 H 2 G u G b 6 D L w M e 7 + z G 6 f r u Q y A A K l n F h l E H T G / 5 C r f z 9 n N F u b N 3 B s N L q V S G k W e s V S h n R t R N B F N 9 Y n s Q Q D r u J P P + G R D 8 R Q A A A D V V R S E / 3 u s n 8 d o P l G J + H A B l g U z Y A = = < / D a t a M a s h u p > 
</file>

<file path=customXml/itemProps1.xml><?xml version="1.0" encoding="utf-8"?>
<ds:datastoreItem xmlns:ds="http://schemas.openxmlformats.org/officeDocument/2006/customXml" ds:itemID="{8D965645-A500-472C-BB3E-7F4E3A76EB7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All results</vt:lpstr>
      <vt:lpstr>008819</vt:lpstr>
      <vt:lpstr>Ra data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2024-05-07T13:30:42Z</dcterms:created>
  <dcterms:modified xsi:type="dcterms:W3CDTF">2024-05-21T12:51:03Z</dcterms:modified>
</cp:coreProperties>
</file>